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V12" i="1"/>
  <c r="T12" i="1"/>
  <c r="R12" i="1"/>
  <c r="E13" i="1" l="1"/>
  <c r="E14" i="1" l="1"/>
  <c r="L12" i="1"/>
  <c r="J12" i="1"/>
  <c r="H12" i="1"/>
  <c r="C14" i="1" l="1"/>
  <c r="C8" i="1"/>
  <c r="E9" i="1" l="1"/>
  <c r="I11" i="1" s="1"/>
  <c r="U11" i="1"/>
  <c r="S11" i="1"/>
  <c r="C9" i="1"/>
  <c r="G11" i="1" s="1"/>
  <c r="Q11" i="1"/>
  <c r="K26" i="1" l="1"/>
  <c r="U12" i="1" s="1"/>
  <c r="K25" i="1"/>
  <c r="J24" i="1"/>
  <c r="I12" i="1" s="1"/>
  <c r="J25" i="1"/>
  <c r="K24" i="1"/>
  <c r="K12" i="1" s="1"/>
  <c r="J26" i="1"/>
  <c r="S12" i="1" s="1"/>
  <c r="K11" i="1"/>
  <c r="I24" i="1"/>
  <c r="G12" i="1" s="1"/>
  <c r="I26" i="1"/>
  <c r="Q12" i="1" s="1"/>
  <c r="I25" i="1"/>
</calcChain>
</file>

<file path=xl/sharedStrings.xml><?xml version="1.0" encoding="utf-8"?>
<sst xmlns="http://schemas.openxmlformats.org/spreadsheetml/2006/main" count="40" uniqueCount="23">
  <si>
    <t>Emulation</t>
  </si>
  <si>
    <t>Hours</t>
  </si>
  <si>
    <t>Prototype</t>
  </si>
  <si>
    <t>Emulator</t>
  </si>
  <si>
    <t>Tests</t>
  </si>
  <si>
    <t>Time</t>
  </si>
  <si>
    <t>Number of Runs</t>
  </si>
  <si>
    <t>Single</t>
  </si>
  <si>
    <t>Multiple</t>
  </si>
  <si>
    <t>Multiples</t>
  </si>
  <si>
    <t>Minutes</t>
  </si>
  <si>
    <t>Elapsed Time</t>
  </si>
  <si>
    <t xml:space="preserve"> Days</t>
  </si>
  <si>
    <t>Emulation vs. Prototyping Performance Crossover Calculator</t>
  </si>
  <si>
    <r>
      <t>©</t>
    </r>
    <r>
      <rPr>
        <sz val="9.9"/>
        <color theme="1"/>
        <rFont val="Calibri"/>
        <family val="2"/>
      </rPr>
      <t>2016 S2C, Inc.</t>
    </r>
  </si>
  <si>
    <r>
      <t>Unit Test Time</t>
    </r>
    <r>
      <rPr>
        <sz val="10"/>
        <rFont val="Arial"/>
        <family val="2"/>
      </rPr>
      <t xml:space="preserve"> (hours)</t>
    </r>
  </si>
  <si>
    <r>
      <t xml:space="preserve">Bring up Time </t>
    </r>
    <r>
      <rPr>
        <sz val="10"/>
        <color theme="1"/>
        <rFont val="Arial"/>
        <family val="2"/>
      </rPr>
      <t>(weeks)</t>
    </r>
  </si>
  <si>
    <r>
      <t>Clock Speed</t>
    </r>
    <r>
      <rPr>
        <sz val="10"/>
        <rFont val="Arial"/>
        <family val="2"/>
      </rPr>
      <t xml:space="preserve"> (KHz)</t>
    </r>
  </si>
  <si>
    <r>
      <t>Cost per gate</t>
    </r>
    <r>
      <rPr>
        <sz val="10"/>
        <rFont val="Arial"/>
        <family val="2"/>
      </rPr>
      <t xml:space="preserve"> (cents)</t>
    </r>
  </si>
  <si>
    <r>
      <t xml:space="preserve">Days </t>
    </r>
    <r>
      <rPr>
        <sz val="10"/>
        <color theme="1"/>
        <rFont val="Arial"/>
        <family val="2"/>
      </rPr>
      <t>(8-hour)</t>
    </r>
  </si>
  <si>
    <r>
      <t xml:space="preserve">Days </t>
    </r>
    <r>
      <rPr>
        <sz val="10"/>
        <color theme="1"/>
        <rFont val="Arial"/>
        <family val="2"/>
      </rPr>
      <t>(24-hour)</t>
    </r>
  </si>
  <si>
    <r>
      <t xml:space="preserve"> - Enter values in </t>
    </r>
    <r>
      <rPr>
        <b/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and </t>
    </r>
    <r>
      <rPr>
        <b/>
        <sz val="10"/>
        <color rgb="FF0000FF"/>
        <rFont val="Arial"/>
        <family val="2"/>
      </rPr>
      <t>blue</t>
    </r>
    <r>
      <rPr>
        <sz val="10"/>
        <color theme="1"/>
        <rFont val="Arial"/>
        <family val="2"/>
      </rPr>
      <t xml:space="preserve"> boxes for </t>
    </r>
    <r>
      <rPr>
        <b/>
        <sz val="10"/>
        <color theme="1"/>
        <rFont val="Arial"/>
        <family val="2"/>
      </rPr>
      <t>Bring up Time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Clock Speed</t>
    </r>
    <r>
      <rPr>
        <sz val="10"/>
        <color theme="1"/>
        <rFont val="Arial"/>
        <family val="2"/>
      </rPr>
      <t xml:space="preserve">, etc. </t>
    </r>
  </si>
  <si>
    <r>
      <t xml:space="preserve"> - Enter the </t>
    </r>
    <r>
      <rPr>
        <b/>
        <sz val="10"/>
        <rFont val="Arial"/>
        <family val="2"/>
      </rPr>
      <t>Number of Runs</t>
    </r>
    <r>
      <rPr>
        <sz val="10"/>
        <rFont val="Arial"/>
        <family val="2"/>
      </rPr>
      <t xml:space="preserve"> to calculate elapsed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</si>
</sst>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.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80ABE0"/>
        <bgColor indexed="64"/>
      </patternFill>
    </fill>
    <fill>
      <patternFill patternType="lightDown">
        <fgColor theme="3" tint="0.3999450666829432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lightDown">
        <fgColor theme="0" tint="-0.34998626667073579"/>
        <bgColor auto="1"/>
      </patternFill>
    </fill>
    <fill>
      <patternFill patternType="lightDown">
        <fgColor rgb="FF0000FF"/>
        <bgColor rgb="FF80ABE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" fontId="0" fillId="7" borderId="13" xfId="0" quotePrefix="1" applyNumberForma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1" fontId="0" fillId="7" borderId="9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3" xfId="0" applyBorder="1"/>
    <xf numFmtId="0" fontId="4" fillId="0" borderId="0" xfId="0" quotePrefix="1" applyFont="1"/>
    <xf numFmtId="0" fontId="0" fillId="2" borderId="0" xfId="0" applyFill="1"/>
    <xf numFmtId="0" fontId="0" fillId="0" borderId="0" xfId="0" applyFill="1"/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6" fillId="0" borderId="0" xfId="0" quotePrefix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quotePrefix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3" borderId="15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center"/>
    </xf>
    <xf numFmtId="0" fontId="9" fillId="4" borderId="1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9" fillId="3" borderId="15" xfId="1" applyNumberFormat="1" applyFont="1" applyFill="1" applyBorder="1" applyAlignment="1" applyProtection="1">
      <alignment horizontal="center"/>
      <protection locked="0"/>
    </xf>
    <xf numFmtId="3" fontId="9" fillId="0" borderId="0" xfId="1" applyNumberFormat="1" applyFont="1" applyFill="1" applyBorder="1" applyAlignment="1">
      <alignment horizontal="center"/>
    </xf>
    <xf numFmtId="3" fontId="9" fillId="4" borderId="15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2" fontId="10" fillId="8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165" fontId="9" fillId="3" borderId="15" xfId="0" applyNumberFormat="1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>
      <alignment horizontal="center"/>
    </xf>
    <xf numFmtId="165" fontId="9" fillId="4" borderId="15" xfId="0" applyNumberFormat="1" applyFont="1" applyFill="1" applyBorder="1" applyAlignment="1" applyProtection="1">
      <alignment horizontal="center"/>
      <protection locked="0"/>
    </xf>
    <xf numFmtId="0" fontId="11" fillId="6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" fontId="11" fillId="6" borderId="0" xfId="0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6" borderId="0" xfId="0" quotePrefix="1" applyNumberFormat="1" applyFont="1" applyFill="1" applyBorder="1" applyAlignment="1">
      <alignment horizontal="center"/>
    </xf>
    <xf numFmtId="0" fontId="9" fillId="2" borderId="15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6" fontId="9" fillId="0" borderId="9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6" fontId="9" fillId="0" borderId="10" xfId="0" quotePrefix="1" applyNumberFormat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/>
    </xf>
    <xf numFmtId="166" fontId="9" fillId="0" borderId="2" xfId="0" quotePrefix="1" applyNumberFormat="1" applyFont="1" applyFill="1" applyBorder="1" applyAlignment="1">
      <alignment horizontal="center"/>
    </xf>
    <xf numFmtId="166" fontId="9" fillId="0" borderId="12" xfId="0" quotePrefix="1" applyNumberFormat="1" applyFont="1" applyFill="1" applyBorder="1" applyAlignment="1">
      <alignment horizontal="center"/>
    </xf>
    <xf numFmtId="166" fontId="9" fillId="0" borderId="10" xfId="0" quotePrefix="1" applyNumberFormat="1" applyFont="1" applyFill="1" applyBorder="1" applyAlignment="1">
      <alignment horizontal="center"/>
    </xf>
    <xf numFmtId="0" fontId="12" fillId="0" borderId="0" xfId="0" applyFont="1"/>
    <xf numFmtId="0" fontId="10" fillId="0" borderId="0" xfId="0" quotePrefix="1" applyFont="1"/>
    <xf numFmtId="0" fontId="7" fillId="0" borderId="0" xfId="0" quotePrefix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C0BC00"/>
      <color rgb="FF0000FF"/>
      <color rgb="FF80ABE0"/>
      <color rgb="FFFF8181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Performance Crossover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62417340935256E-2"/>
          <c:y val="0.1498468083646407"/>
          <c:w val="0.85593262576798768"/>
          <c:h val="0.69214828538589535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Sheet1!$J$10</c:f>
              <c:strCache>
                <c:ptCount val="1"/>
                <c:pt idx="0">
                  <c:v>Tests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53594771241830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Prototype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Sheet1!$I$11:$I$12</c:f>
              <c:numCache>
                <c:formatCode>0</c:formatCode>
                <c:ptCount val="2"/>
                <c:pt idx="0">
                  <c:v>160.19999999999999</c:v>
                </c:pt>
                <c:pt idx="1">
                  <c:v>210</c:v>
                </c:pt>
              </c:numCache>
            </c:numRef>
          </c:xVal>
          <c:yVal>
            <c:numRef>
              <c:f>Sheet1!$J$11:$J$12</c:f>
              <c:numCache>
                <c:formatCode>General</c:formatCode>
                <c:ptCount val="2"/>
                <c:pt idx="0">
                  <c:v>1</c:v>
                </c:pt>
                <c:pt idx="1">
                  <c:v>250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Sheet1!$H$10</c:f>
              <c:strCache>
                <c:ptCount val="1"/>
                <c:pt idx="0">
                  <c:v>Tests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Emulation</a:t>
                    </a:r>
                    <a:endParaRPr lang="en-US" sz="105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Sheet1!$G$11:$G$12</c:f>
              <c:numCache>
                <c:formatCode>0</c:formatCode>
                <c:ptCount val="2"/>
                <c:pt idx="0">
                  <c:v>6</c:v>
                </c:pt>
                <c:pt idx="1">
                  <c:v>504</c:v>
                </c:pt>
              </c:numCache>
            </c:numRef>
          </c:xVal>
          <c:yVal>
            <c:numRef>
              <c:f>Sheet1!$H$11:$H$12</c:f>
              <c:numCache>
                <c:formatCode>General</c:formatCode>
                <c:ptCount val="2"/>
                <c:pt idx="0" formatCode="0">
                  <c:v>1</c:v>
                </c:pt>
                <c:pt idx="1">
                  <c:v>250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Sheet1!$L$10</c:f>
              <c:strCache>
                <c:ptCount val="1"/>
                <c:pt idx="0">
                  <c:v>Tests</c:v>
                </c:pt>
              </c:strCache>
            </c:strRef>
          </c:tx>
          <c:spPr>
            <a:ln w="19050" cap="rnd">
              <a:solidFill>
                <a:srgbClr val="0000FF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00FF"/>
                </a:solidFill>
                <a:prstDash val="sysDash"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55443647178114"/>
                  <c:y val="2.454253824332562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Multiple prototypes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325808626971536"/>
                      <c:h val="0.11920075647109768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Sheet1!$K$11:$K$12</c:f>
              <c:numCache>
                <c:formatCode>0</c:formatCode>
                <c:ptCount val="2"/>
                <c:pt idx="0">
                  <c:v>160.19999999999999</c:v>
                </c:pt>
                <c:pt idx="1">
                  <c:v>170</c:v>
                </c:pt>
              </c:numCache>
            </c:numRef>
          </c:xVal>
          <c:yVal>
            <c:numRef>
              <c:f>Sheet1!$L$11:$L$12</c:f>
              <c:numCache>
                <c:formatCode>General</c:formatCode>
                <c:ptCount val="2"/>
                <c:pt idx="0">
                  <c:v>1</c:v>
                </c:pt>
                <c:pt idx="1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338776"/>
        <c:axId val="268707920"/>
      </c:scatterChart>
      <c:valAx>
        <c:axId val="26833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in Hours</a:t>
                </a:r>
              </a:p>
            </c:rich>
          </c:tx>
          <c:layout>
            <c:manualLayout>
              <c:xMode val="edge"/>
              <c:yMode val="edge"/>
              <c:x val="0.44048016777318205"/>
              <c:y val="0.916061720658620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707920"/>
        <c:crosses val="autoZero"/>
        <c:crossBetween val="midCat"/>
      </c:valAx>
      <c:valAx>
        <c:axId val="2687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# of Tests</a:t>
                </a:r>
              </a:p>
            </c:rich>
          </c:tx>
          <c:layout>
            <c:manualLayout>
              <c:xMode val="edge"/>
              <c:yMode val="edge"/>
              <c:x val="2.476484068846942E-2"/>
              <c:y val="4.15355692995122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38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Running 24/7</a:t>
            </a:r>
          </a:p>
        </c:rich>
      </c:tx>
      <c:layout>
        <c:manualLayout>
          <c:xMode val="edge"/>
          <c:yMode val="edge"/>
          <c:x val="0.39226791843327274"/>
          <c:y val="3.2658012343051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69758406183489E-2"/>
          <c:y val="0.15325778534439949"/>
          <c:w val="0.83773327546655108"/>
          <c:h val="0.70050515945780745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287180932704087E-2"/>
                  <c:y val="-7.31182795698924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Emulation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Sheet1!$Q$11:$Q$12</c:f>
              <c:numCache>
                <c:formatCode>0</c:formatCode>
                <c:ptCount val="2"/>
                <c:pt idx="0">
                  <c:v>0.5</c:v>
                </c:pt>
                <c:pt idx="1">
                  <c:v>21.333333333333332</c:v>
                </c:pt>
              </c:numCache>
            </c:numRef>
          </c:xVal>
          <c:yVal>
            <c:numRef>
              <c:f>Sheet1!$R$11:$R$12</c:f>
              <c:numCache>
                <c:formatCode>General</c:formatCode>
                <c:ptCount val="2"/>
                <c:pt idx="0" formatCode="0">
                  <c:v>1</c:v>
                </c:pt>
                <c:pt idx="1">
                  <c:v>250</c:v>
                </c:pt>
              </c:numCache>
            </c:numRef>
          </c:yVal>
          <c:smooth val="0"/>
        </c:ser>
        <c:ser>
          <c:idx val="2"/>
          <c:order val="1"/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00FF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14630807694879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Prototype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Sheet1!$S$11:$S$12</c:f>
              <c:numCache>
                <c:formatCode>0</c:formatCode>
                <c:ptCount val="2"/>
                <c:pt idx="0">
                  <c:v>20</c:v>
                </c:pt>
                <c:pt idx="1">
                  <c:v>22.083333333333332</c:v>
                </c:pt>
              </c:numCache>
            </c:numRef>
          </c:xVal>
          <c:yVal>
            <c:numRef>
              <c:f>Sheet1!$T$11:$T$12</c:f>
              <c:numCache>
                <c:formatCode>General</c:formatCode>
                <c:ptCount val="2"/>
                <c:pt idx="0">
                  <c:v>1</c:v>
                </c:pt>
                <c:pt idx="1">
                  <c:v>250</c:v>
                </c:pt>
              </c:numCache>
            </c:numRef>
          </c:yVal>
          <c:smooth val="0"/>
        </c:ser>
        <c:ser>
          <c:idx val="0"/>
          <c:order val="2"/>
          <c:spPr>
            <a:ln w="19050" cap="rnd">
              <a:solidFill>
                <a:srgbClr val="0000FF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00FF"/>
                </a:solidFill>
                <a:prstDash val="sysDash"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787298158465515"/>
                  <c:y val="-4.09706206079079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Multiple prototypes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595664143678703"/>
                      <c:h val="0.11619110522958474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Sheet1!$U$11:$U$12</c:f>
              <c:numCache>
                <c:formatCode>0</c:formatCode>
                <c:ptCount val="2"/>
                <c:pt idx="0">
                  <c:v>20</c:v>
                </c:pt>
                <c:pt idx="1">
                  <c:v>20.416666666666668</c:v>
                </c:pt>
              </c:numCache>
            </c:numRef>
          </c:xVal>
          <c:yVal>
            <c:numRef>
              <c:f>Sheet1!$V$11:$V$12</c:f>
              <c:numCache>
                <c:formatCode>General</c:formatCode>
                <c:ptCount val="2"/>
                <c:pt idx="0">
                  <c:v>1</c:v>
                </c:pt>
                <c:pt idx="1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947752"/>
        <c:axId val="268377688"/>
      </c:scatterChart>
      <c:valAx>
        <c:axId val="268947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in Days</a:t>
                </a:r>
              </a:p>
            </c:rich>
          </c:tx>
          <c:layout>
            <c:manualLayout>
              <c:xMode val="edge"/>
              <c:yMode val="edge"/>
              <c:x val="0.43155558311116626"/>
              <c:y val="0.918861814570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77688"/>
        <c:crosses val="autoZero"/>
        <c:crossBetween val="midCat"/>
      </c:valAx>
      <c:valAx>
        <c:axId val="26837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# of Tests</a:t>
                </a:r>
              </a:p>
            </c:rich>
          </c:tx>
          <c:layout>
            <c:manualLayout>
              <c:xMode val="edge"/>
              <c:yMode val="edge"/>
              <c:x val="3.0686754706842748E-2"/>
              <c:y val="4.88869972334539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47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239825</xdr:colOff>
      <xdr:row>4</xdr:row>
      <xdr:rowOff>86744</xdr:rowOff>
    </xdr:from>
    <xdr:to>
      <xdr:col>14</xdr:col>
      <xdr:colOff>156140</xdr:colOff>
      <xdr:row>19</xdr:row>
      <xdr:rowOff>63613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270668</xdr:colOff>
      <xdr:row>4</xdr:row>
      <xdr:rowOff>89126</xdr:rowOff>
    </xdr:from>
    <xdr:to>
      <xdr:col>23</xdr:col>
      <xdr:colOff>8468</xdr:colOff>
      <xdr:row>19</xdr:row>
      <xdr:rowOff>75519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402163</xdr:colOff>
      <xdr:row>0</xdr:row>
      <xdr:rowOff>105833</xdr:rowOff>
    </xdr:from>
    <xdr:to>
      <xdr:col>4</xdr:col>
      <xdr:colOff>211665</xdr:colOff>
      <xdr:row>3</xdr:row>
      <xdr:rowOff>178265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3" y="105833"/>
          <a:ext cx="2286002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abSelected="1" zoomScale="90" zoomScaleNormal="90" workbookViewId="0">
      <selection activeCell="E19" sqref="E19"/>
    </sheetView>
  </sheetViews>
  <sheetFormatPr defaultRowHeight="15" x14ac:dyDescent="0.25"/>
  <cols>
    <col min="1" max="1" width="13.42578125" customWidth="1"/>
    <col min="2" max="2" width="9.140625" customWidth="1"/>
    <col min="3" max="3" width="11.85546875" customWidth="1"/>
    <col min="4" max="4" width="2.5703125" customWidth="1"/>
    <col min="5" max="5" width="11.5703125" customWidth="1"/>
    <col min="6" max="8" width="9.140625" customWidth="1"/>
    <col min="9" max="9" width="10.140625" customWidth="1"/>
    <col min="10" max="10" width="8.28515625" customWidth="1"/>
    <col min="11" max="11" width="9.85546875" customWidth="1"/>
    <col min="12" max="12" width="5.42578125" customWidth="1"/>
  </cols>
  <sheetData>
    <row r="1" spans="2:22" x14ac:dyDescent="0.25">
      <c r="F1" s="68" t="s">
        <v>13</v>
      </c>
    </row>
    <row r="2" spans="2:22" x14ac:dyDescent="0.25">
      <c r="B2" s="17" t="s">
        <v>14</v>
      </c>
      <c r="F2" s="69" t="s">
        <v>21</v>
      </c>
    </row>
    <row r="3" spans="2:22" x14ac:dyDescent="0.25">
      <c r="F3" s="70" t="s">
        <v>22</v>
      </c>
      <c r="G3" s="18"/>
      <c r="H3" s="19"/>
    </row>
    <row r="6" spans="2:22" ht="16.5" thickBot="1" x14ac:dyDescent="0.3">
      <c r="B6" s="7"/>
      <c r="C6" s="23" t="s">
        <v>0</v>
      </c>
      <c r="D6" s="6"/>
      <c r="E6" s="23" t="s">
        <v>2</v>
      </c>
    </row>
    <row r="7" spans="2:22" ht="15.75" thickBot="1" x14ac:dyDescent="0.3">
      <c r="B7" s="24" t="s">
        <v>16</v>
      </c>
      <c r="C7" s="27">
        <v>0.1</v>
      </c>
      <c r="D7" s="28"/>
      <c r="E7" s="29">
        <v>4</v>
      </c>
    </row>
    <row r="8" spans="2:22" x14ac:dyDescent="0.25">
      <c r="B8" s="25" t="s">
        <v>12</v>
      </c>
      <c r="C8" s="45">
        <f>C7*5</f>
        <v>0.5</v>
      </c>
      <c r="D8" s="46"/>
      <c r="E8" s="47">
        <f>E7*5</f>
        <v>20</v>
      </c>
      <c r="H8" s="2"/>
    </row>
    <row r="9" spans="2:22" x14ac:dyDescent="0.25">
      <c r="B9" s="25" t="s">
        <v>1</v>
      </c>
      <c r="C9" s="47">
        <f>C8*8</f>
        <v>4</v>
      </c>
      <c r="D9" s="48"/>
      <c r="E9" s="47">
        <f>E8*8</f>
        <v>160</v>
      </c>
      <c r="G9" s="20" t="s">
        <v>3</v>
      </c>
      <c r="H9" s="21"/>
      <c r="I9" s="20" t="s">
        <v>2</v>
      </c>
      <c r="J9" s="21"/>
      <c r="K9" s="20" t="s">
        <v>9</v>
      </c>
      <c r="L9" s="21"/>
      <c r="Q9" s="20" t="s">
        <v>3</v>
      </c>
      <c r="R9" s="21"/>
      <c r="S9" s="20" t="s">
        <v>2</v>
      </c>
      <c r="T9" s="21"/>
      <c r="U9" s="20" t="s">
        <v>9</v>
      </c>
      <c r="V9" s="21"/>
    </row>
    <row r="10" spans="2:22" ht="15.75" thickBot="1" x14ac:dyDescent="0.3">
      <c r="B10" s="1"/>
      <c r="C10" s="30"/>
      <c r="D10" s="31"/>
      <c r="E10" s="30"/>
      <c r="G10" s="8" t="s">
        <v>5</v>
      </c>
      <c r="H10" s="9" t="s">
        <v>4</v>
      </c>
      <c r="I10" s="8" t="s">
        <v>5</v>
      </c>
      <c r="J10" s="9" t="s">
        <v>4</v>
      </c>
      <c r="K10" s="8" t="s">
        <v>5</v>
      </c>
      <c r="L10" s="9" t="s">
        <v>4</v>
      </c>
      <c r="Q10" s="8" t="s">
        <v>5</v>
      </c>
      <c r="R10" s="9" t="s">
        <v>4</v>
      </c>
      <c r="S10" s="8" t="s">
        <v>5</v>
      </c>
      <c r="T10" s="9" t="s">
        <v>4</v>
      </c>
      <c r="U10" s="8" t="s">
        <v>5</v>
      </c>
      <c r="V10" s="9" t="s">
        <v>4</v>
      </c>
    </row>
    <row r="11" spans="2:22" ht="15.75" thickBot="1" x14ac:dyDescent="0.3">
      <c r="B11" s="22" t="s">
        <v>17</v>
      </c>
      <c r="C11" s="32">
        <v>500</v>
      </c>
      <c r="D11" s="33"/>
      <c r="E11" s="34">
        <v>5000</v>
      </c>
      <c r="G11" s="10">
        <f>C9+C13</f>
        <v>6</v>
      </c>
      <c r="H11" s="11">
        <v>1</v>
      </c>
      <c r="I11" s="10">
        <f>E9+E13</f>
        <v>160.19999999999999</v>
      </c>
      <c r="J11" s="12">
        <v>1</v>
      </c>
      <c r="K11" s="10">
        <f>E9+E13</f>
        <v>160.19999999999999</v>
      </c>
      <c r="L11" s="12">
        <v>1</v>
      </c>
      <c r="Q11" s="10">
        <f>C8</f>
        <v>0.5</v>
      </c>
      <c r="R11" s="11">
        <v>1</v>
      </c>
      <c r="S11" s="10">
        <f>E8</f>
        <v>20</v>
      </c>
      <c r="T11" s="12">
        <v>1</v>
      </c>
      <c r="U11" s="10">
        <f>E8</f>
        <v>20</v>
      </c>
      <c r="V11" s="12">
        <v>1</v>
      </c>
    </row>
    <row r="12" spans="2:22" ht="15.75" thickBot="1" x14ac:dyDescent="0.3">
      <c r="B12" s="1"/>
      <c r="C12" s="35"/>
      <c r="D12" s="36"/>
      <c r="E12" s="35"/>
      <c r="G12" s="13">
        <f>I24</f>
        <v>504</v>
      </c>
      <c r="H12" s="9">
        <f>E19</f>
        <v>250</v>
      </c>
      <c r="I12" s="13">
        <f>J24</f>
        <v>210</v>
      </c>
      <c r="J12" s="9">
        <f>E19</f>
        <v>250</v>
      </c>
      <c r="K12" s="13">
        <f>K24</f>
        <v>170</v>
      </c>
      <c r="L12" s="9">
        <f>E19</f>
        <v>250</v>
      </c>
      <c r="Q12" s="13">
        <f>I26</f>
        <v>21.333333333333332</v>
      </c>
      <c r="R12" s="9">
        <f>E19</f>
        <v>250</v>
      </c>
      <c r="S12" s="13">
        <f>J26</f>
        <v>22.083333333333332</v>
      </c>
      <c r="T12" s="9">
        <f>E19</f>
        <v>250</v>
      </c>
      <c r="U12" s="13">
        <f>K26</f>
        <v>20.416666666666668</v>
      </c>
      <c r="V12" s="9">
        <f>E19</f>
        <v>250</v>
      </c>
    </row>
    <row r="13" spans="2:22" ht="15.75" thickBot="1" x14ac:dyDescent="0.3">
      <c r="B13" s="22" t="s">
        <v>15</v>
      </c>
      <c r="C13" s="37">
        <v>2</v>
      </c>
      <c r="D13" s="38"/>
      <c r="E13" s="39">
        <f>C13*(C11/E11)</f>
        <v>0.2</v>
      </c>
    </row>
    <row r="14" spans="2:22" x14ac:dyDescent="0.25">
      <c r="B14" s="25" t="s">
        <v>10</v>
      </c>
      <c r="C14" s="49">
        <f>C13*60</f>
        <v>120</v>
      </c>
      <c r="D14" s="50"/>
      <c r="E14" s="51">
        <f>E13*60</f>
        <v>12</v>
      </c>
    </row>
    <row r="15" spans="2:22" ht="15.75" thickBot="1" x14ac:dyDescent="0.3">
      <c r="B15" s="1"/>
      <c r="C15" s="40"/>
      <c r="D15" s="41"/>
      <c r="E15" s="40"/>
    </row>
    <row r="16" spans="2:22" ht="15.75" thickBot="1" x14ac:dyDescent="0.3">
      <c r="B16" s="22" t="s">
        <v>18</v>
      </c>
      <c r="C16" s="42">
        <v>2.5000000000000001E-2</v>
      </c>
      <c r="D16" s="43"/>
      <c r="E16" s="44">
        <v>5.0000000000000001E-3</v>
      </c>
    </row>
    <row r="17" spans="2:12" ht="15.75" thickBot="1" x14ac:dyDescent="0.3">
      <c r="B17" s="16"/>
      <c r="C17" s="16"/>
      <c r="D17" s="16"/>
      <c r="E17" s="16"/>
    </row>
    <row r="18" spans="2:12" ht="9.75" customHeight="1" thickBot="1" x14ac:dyDescent="0.3"/>
    <row r="19" spans="2:12" ht="15" customHeight="1" thickBot="1" x14ac:dyDescent="0.3">
      <c r="C19" s="26" t="s">
        <v>6</v>
      </c>
      <c r="D19" s="15"/>
      <c r="E19" s="52">
        <v>250</v>
      </c>
    </row>
    <row r="20" spans="2:12" ht="15" customHeight="1" x14ac:dyDescent="0.25"/>
    <row r="21" spans="2:12" ht="15" customHeight="1" x14ac:dyDescent="0.25">
      <c r="I21" s="53" t="s">
        <v>11</v>
      </c>
      <c r="J21" s="53"/>
      <c r="K21" s="53"/>
    </row>
    <row r="22" spans="2:12" ht="15" customHeight="1" x14ac:dyDescent="0.25">
      <c r="I22" s="54" t="s">
        <v>0</v>
      </c>
      <c r="J22" s="56" t="s">
        <v>2</v>
      </c>
      <c r="K22" s="57"/>
    </row>
    <row r="23" spans="2:12" ht="15" customHeight="1" thickBot="1" x14ac:dyDescent="0.3">
      <c r="I23" s="55"/>
      <c r="J23" s="58" t="s">
        <v>7</v>
      </c>
      <c r="K23" s="59" t="s">
        <v>8</v>
      </c>
    </row>
    <row r="24" spans="2:12" ht="15" customHeight="1" x14ac:dyDescent="0.25">
      <c r="H24" s="60" t="s">
        <v>1</v>
      </c>
      <c r="I24" s="61">
        <f>C9+(C13*E19)</f>
        <v>504</v>
      </c>
      <c r="J24" s="62">
        <f>E9+(E13*E19)</f>
        <v>210</v>
      </c>
      <c r="K24" s="63">
        <f>E9+(E13*E19*(E16/C16))</f>
        <v>170</v>
      </c>
      <c r="L24" s="14"/>
    </row>
    <row r="25" spans="2:12" ht="15" customHeight="1" x14ac:dyDescent="0.25">
      <c r="H25" s="60" t="s">
        <v>19</v>
      </c>
      <c r="I25" s="64">
        <f>(C9/8)+((C13*E19)/8)</f>
        <v>63</v>
      </c>
      <c r="J25" s="65">
        <f>(E9/8)+((E13*E19)/8)</f>
        <v>26.25</v>
      </c>
      <c r="K25" s="66">
        <f>E9/8+((E13*E19*(E16/C16))/8)</f>
        <v>21.25</v>
      </c>
    </row>
    <row r="26" spans="2:12" ht="15" customHeight="1" x14ac:dyDescent="0.25">
      <c r="H26" s="60" t="s">
        <v>20</v>
      </c>
      <c r="I26" s="61">
        <f>(C9/8)+((C13*E19)/24)</f>
        <v>21.333333333333332</v>
      </c>
      <c r="J26" s="62">
        <f>(E9/8)+((E13*E19)/24)</f>
        <v>22.083333333333332</v>
      </c>
      <c r="K26" s="67">
        <f>E9/8+((E13*E19*(E16/C16))/24)</f>
        <v>20.416666666666668</v>
      </c>
    </row>
    <row r="27" spans="2:12" ht="15" customHeight="1" x14ac:dyDescent="0.25"/>
    <row r="28" spans="2:12" ht="15" customHeight="1" x14ac:dyDescent="0.25"/>
    <row r="29" spans="2:12" ht="15" customHeight="1" x14ac:dyDescent="0.25"/>
    <row r="30" spans="2:12" ht="15" customHeight="1" x14ac:dyDescent="0.25"/>
    <row r="31" spans="2:12" ht="15" customHeight="1" x14ac:dyDescent="0.25"/>
    <row r="32" spans="2:12" ht="15" customHeight="1" x14ac:dyDescent="0.25"/>
    <row r="33" spans="1:9" ht="15" customHeight="1" x14ac:dyDescent="0.25"/>
    <row r="34" spans="1:9" ht="15" customHeight="1" x14ac:dyDescent="0.25"/>
    <row r="35" spans="1:9" ht="15" customHeight="1" x14ac:dyDescent="0.25">
      <c r="A35" s="5"/>
      <c r="B35" s="5"/>
    </row>
    <row r="36" spans="1:9" x14ac:dyDescent="0.25">
      <c r="A36" s="5"/>
      <c r="B36" s="5"/>
    </row>
    <row r="37" spans="1:9" x14ac:dyDescent="0.25">
      <c r="A37" s="4"/>
      <c r="B37" s="4"/>
    </row>
    <row r="42" spans="1:9" x14ac:dyDescent="0.25">
      <c r="H42" s="3"/>
      <c r="I42" s="3"/>
    </row>
  </sheetData>
  <sheetProtection algorithmName="SHA-512" hashValue="qmafl+fNVFUn31xatgRkSf0qT87r7pepqaN0LOEQkwDmVPp4z7olgvzsu3Vu0PC4V6H2zb6synno7MxlK29BFg==" saltValue="N2eJkT2w57+mBNB3QNrmng==" spinCount="100000" sheet="1" objects="1" scenarios="1" selectLockedCells="1"/>
  <mergeCells count="9">
    <mergeCell ref="U9:V9"/>
    <mergeCell ref="I22:I23"/>
    <mergeCell ref="I21:K21"/>
    <mergeCell ref="J22:K22"/>
    <mergeCell ref="G9:H9"/>
    <mergeCell ref="I9:J9"/>
    <mergeCell ref="K9:L9"/>
    <mergeCell ref="Q9:R9"/>
    <mergeCell ref="S9:T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 Crossover Calculator</dc:title>
  <dc:creator/>
  <cp:lastModifiedBy/>
  <dcterms:created xsi:type="dcterms:W3CDTF">2006-09-16T00:00:00Z</dcterms:created>
  <dcterms:modified xsi:type="dcterms:W3CDTF">2016-01-07T08:31:58Z</dcterms:modified>
</cp:coreProperties>
</file>